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pnct.SumeContract " sheetId="1" r:id="rId1"/>
    <sheet name="ajustaj punctaj" sheetId="2" r:id="rId2"/>
    <sheet name="punctaj personal" sheetId="3" r:id="rId3"/>
  </sheets>
  <definedNames/>
  <calcPr fullCalcOnLoad="1"/>
</workbook>
</file>

<file path=xl/sharedStrings.xml><?xml version="1.0" encoding="utf-8"?>
<sst xmlns="http://schemas.openxmlformats.org/spreadsheetml/2006/main" count="89" uniqueCount="53">
  <si>
    <t>Nr</t>
  </si>
  <si>
    <t>Furnizori</t>
  </si>
  <si>
    <t>resurse umane</t>
  </si>
  <si>
    <t>Spit. Cl Urgenta</t>
  </si>
  <si>
    <t xml:space="preserve">Spit. Ludus  </t>
  </si>
  <si>
    <t>CMI Dr. Dabija Maria</t>
  </si>
  <si>
    <t>Sc Dora Medical Srl</t>
  </si>
  <si>
    <t>F-tia Rheum- Care</t>
  </si>
  <si>
    <t>Sc San Sylvan Srl</t>
  </si>
  <si>
    <t>SCM Procardia</t>
  </si>
  <si>
    <t>Sc  Centrul Medical Topmed Srl</t>
  </si>
  <si>
    <t>SC Balneoclimaterica SA</t>
  </si>
  <si>
    <t>Sc Ralmed Centru Medical Srl</t>
  </si>
  <si>
    <t>CMI Dr. Sasz  Ioan</t>
  </si>
  <si>
    <t>TOTAL</t>
  </si>
  <si>
    <t xml:space="preserve"> </t>
  </si>
  <si>
    <t>Punctaj</t>
  </si>
  <si>
    <t>aparate</t>
  </si>
  <si>
    <t>nr.proceduri/ora aparate</t>
  </si>
  <si>
    <t>numar proceduri/ora/personal</t>
  </si>
  <si>
    <t>5=4/3</t>
  </si>
  <si>
    <t>Coeficient ajustare</t>
  </si>
  <si>
    <t>Punctaj aparate ajustat</t>
  </si>
  <si>
    <t>punctaj          sala kinetoterapie</t>
  </si>
  <si>
    <t xml:space="preserve">total punctaj resurse tehnice </t>
  </si>
  <si>
    <t>6=2*5</t>
  </si>
  <si>
    <t>CAS  Mures</t>
  </si>
  <si>
    <t>RECUPERARE- REABILITARE IN AMBULATOR</t>
  </si>
  <si>
    <t>Nr. puncte</t>
  </si>
  <si>
    <t>CAS MURES</t>
  </si>
  <si>
    <t>Punctaj aparate ajustat in functie de numarul procedurilor/ora</t>
  </si>
  <si>
    <t>CRITERIUL EVALUARE RESURSE UMANE</t>
  </si>
  <si>
    <t>Fond alocat</t>
  </si>
  <si>
    <t xml:space="preserve">resurse umane </t>
  </si>
  <si>
    <t>fond alocat</t>
  </si>
  <si>
    <t>resurse tehnice</t>
  </si>
  <si>
    <t>suma resurse tehnice</t>
  </si>
  <si>
    <t xml:space="preserve">val punctului </t>
  </si>
  <si>
    <t>9= col8*val pct</t>
  </si>
  <si>
    <t>val. punctului</t>
  </si>
  <si>
    <t xml:space="preserve">punctaj resurse tehnice </t>
  </si>
  <si>
    <t>40% suma resurse tehnice</t>
  </si>
  <si>
    <t>punctaj resurse tehnice</t>
  </si>
  <si>
    <t>val punctului resurse tehnice</t>
  </si>
  <si>
    <t>60% suma resurse umane</t>
  </si>
  <si>
    <t>punctaj resurse umane</t>
  </si>
  <si>
    <t>val punctului resurse umane</t>
  </si>
  <si>
    <t>8=6+7</t>
  </si>
  <si>
    <t>Sc Baile Sarate Srl</t>
  </si>
  <si>
    <t>Sc Băile Sărate Srl</t>
  </si>
  <si>
    <t>SC Baile Sarate Srl</t>
  </si>
  <si>
    <t>Total suma             mai - decembrie 2015</t>
  </si>
  <si>
    <t xml:space="preserve">sold disponibil mai -decembrie 2015=1578.112,00 lei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</si>
</sst>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1" fontId="0" fillId="0" borderId="2" xfId="15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171" fontId="2" fillId="0" borderId="1" xfId="15" applyFont="1" applyBorder="1" applyAlignment="1">
      <alignment/>
    </xf>
    <xf numFmtId="171" fontId="0" fillId="0" borderId="1" xfId="15" applyFont="1" applyBorder="1" applyAlignment="1">
      <alignment/>
    </xf>
    <xf numFmtId="171" fontId="0" fillId="0" borderId="2" xfId="15" applyFont="1" applyBorder="1" applyAlignment="1">
      <alignment/>
    </xf>
    <xf numFmtId="171" fontId="3" fillId="0" borderId="2" xfId="15" applyFont="1" applyBorder="1" applyAlignment="1">
      <alignment/>
    </xf>
    <xf numFmtId="171" fontId="0" fillId="0" borderId="0" xfId="15" applyAlignment="1">
      <alignment/>
    </xf>
    <xf numFmtId="9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1" fontId="2" fillId="2" borderId="1" xfId="15" applyFont="1" applyFill="1" applyBorder="1" applyAlignment="1">
      <alignment/>
    </xf>
    <xf numFmtId="175" fontId="2" fillId="0" borderId="2" xfId="15" applyNumberFormat="1" applyFont="1" applyBorder="1" applyAlignment="1">
      <alignment/>
    </xf>
    <xf numFmtId="175" fontId="3" fillId="0" borderId="2" xfId="15" applyNumberFormat="1" applyFont="1" applyBorder="1" applyAlignment="1">
      <alignment/>
    </xf>
    <xf numFmtId="171" fontId="2" fillId="2" borderId="2" xfId="15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173" fontId="2" fillId="2" borderId="10" xfId="0" applyNumberFormat="1" applyFont="1" applyFill="1" applyBorder="1" applyAlignment="1">
      <alignment/>
    </xf>
    <xf numFmtId="173" fontId="2" fillId="2" borderId="11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71" fontId="2" fillId="0" borderId="0" xfId="15" applyFont="1" applyFill="1" applyBorder="1" applyAlignment="1">
      <alignment/>
    </xf>
    <xf numFmtId="177" fontId="0" fillId="0" borderId="0" xfId="15" applyNumberFormat="1" applyAlignment="1">
      <alignment/>
    </xf>
    <xf numFmtId="180" fontId="2" fillId="0" borderId="0" xfId="0" applyNumberFormat="1" applyFont="1" applyAlignment="1">
      <alignment/>
    </xf>
    <xf numFmtId="171" fontId="2" fillId="0" borderId="1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171" fontId="0" fillId="2" borderId="2" xfId="15" applyFill="1" applyBorder="1" applyAlignment="1">
      <alignment/>
    </xf>
    <xf numFmtId="180" fontId="0" fillId="0" borderId="0" xfId="0" applyNumberFormat="1" applyAlignment="1">
      <alignment/>
    </xf>
    <xf numFmtId="0" fontId="7" fillId="0" borderId="3" xfId="0" applyFont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0" borderId="2" xfId="0" applyFont="1" applyBorder="1" applyAlignment="1">
      <alignment/>
    </xf>
    <xf numFmtId="173" fontId="7" fillId="2" borderId="10" xfId="0" applyNumberFormat="1" applyFont="1" applyFill="1" applyBorder="1" applyAlignment="1">
      <alignment/>
    </xf>
    <xf numFmtId="171" fontId="1" fillId="0" borderId="2" xfId="15" applyFont="1" applyBorder="1" applyAlignment="1">
      <alignment/>
    </xf>
    <xf numFmtId="0" fontId="7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1" fillId="0" borderId="12" xfId="0" applyFont="1" applyBorder="1" applyAlignment="1">
      <alignment/>
    </xf>
    <xf numFmtId="173" fontId="7" fillId="2" borderId="13" xfId="0" applyNumberFormat="1" applyFont="1" applyFill="1" applyBorder="1" applyAlignment="1">
      <alignment/>
    </xf>
    <xf numFmtId="171" fontId="1" fillId="0" borderId="12" xfId="15" applyFont="1" applyBorder="1" applyAlignment="1">
      <alignment/>
    </xf>
    <xf numFmtId="0" fontId="7" fillId="2" borderId="12" xfId="0" applyFont="1" applyFill="1" applyBorder="1" applyAlignment="1">
      <alignment/>
    </xf>
    <xf numFmtId="0" fontId="1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171" fontId="7" fillId="2" borderId="9" xfId="15" applyFont="1" applyFill="1" applyBorder="1" applyAlignment="1">
      <alignment/>
    </xf>
    <xf numFmtId="171" fontId="7" fillId="3" borderId="5" xfId="15" applyFont="1" applyFill="1" applyBorder="1" applyAlignment="1">
      <alignment/>
    </xf>
    <xf numFmtId="171" fontId="7" fillId="2" borderId="5" xfId="15" applyFont="1" applyFill="1" applyBorder="1" applyAlignment="1">
      <alignment/>
    </xf>
    <xf numFmtId="171" fontId="7" fillId="3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1" fontId="7" fillId="3" borderId="0" xfId="15" applyFont="1" applyFill="1" applyBorder="1" applyAlignment="1">
      <alignment/>
    </xf>
    <xf numFmtId="171" fontId="7" fillId="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14" xfId="0" applyFont="1" applyBorder="1" applyAlignment="1">
      <alignment/>
    </xf>
    <xf numFmtId="171" fontId="7" fillId="0" borderId="15" xfId="15" applyFont="1" applyBorder="1" applyAlignment="1">
      <alignment/>
    </xf>
    <xf numFmtId="0" fontId="1" fillId="0" borderId="13" xfId="0" applyFont="1" applyBorder="1" applyAlignment="1">
      <alignment/>
    </xf>
    <xf numFmtId="171" fontId="1" fillId="0" borderId="16" xfId="15" applyFont="1" applyBorder="1" applyAlignment="1">
      <alignment/>
    </xf>
    <xf numFmtId="9" fontId="1" fillId="0" borderId="10" xfId="0" applyNumberFormat="1" applyFont="1" applyBorder="1" applyAlignment="1">
      <alignment/>
    </xf>
    <xf numFmtId="171" fontId="1" fillId="0" borderId="0" xfId="15" applyFont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7" fillId="2" borderId="10" xfId="15" applyNumberFormat="1" applyFont="1" applyFill="1" applyBorder="1" applyAlignment="1">
      <alignment horizontal="center"/>
    </xf>
    <xf numFmtId="181" fontId="1" fillId="0" borderId="18" xfId="15" applyNumberFormat="1" applyFont="1" applyBorder="1" applyAlignment="1">
      <alignment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/>
    </xf>
    <xf numFmtId="171" fontId="7" fillId="4" borderId="8" xfId="15" applyFont="1" applyFill="1" applyBorder="1" applyAlignment="1">
      <alignment/>
    </xf>
    <xf numFmtId="171" fontId="7" fillId="4" borderId="2" xfId="15" applyFont="1" applyFill="1" applyBorder="1" applyAlignment="1">
      <alignment/>
    </xf>
    <xf numFmtId="171" fontId="7" fillId="4" borderId="1" xfId="15" applyFont="1" applyFill="1" applyBorder="1" applyAlignment="1">
      <alignment/>
    </xf>
    <xf numFmtId="171" fontId="7" fillId="4" borderId="12" xfId="15" applyFont="1" applyFill="1" applyBorder="1" applyAlignment="1">
      <alignment/>
    </xf>
    <xf numFmtId="180" fontId="1" fillId="0" borderId="18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</cols>
  <sheetData>
    <row r="2" ht="13.5" thickBot="1"/>
    <row r="3" spans="1:7" ht="45">
      <c r="A3" s="53"/>
      <c r="B3" s="53"/>
      <c r="C3" s="54" t="s">
        <v>40</v>
      </c>
      <c r="D3" s="89" t="s">
        <v>34</v>
      </c>
      <c r="E3" s="56" t="s">
        <v>28</v>
      </c>
      <c r="F3" s="55" t="s">
        <v>32</v>
      </c>
      <c r="G3" s="93" t="s">
        <v>51</v>
      </c>
    </row>
    <row r="4" spans="1:7" ht="13.5" thickBot="1">
      <c r="A4" s="57" t="s">
        <v>0</v>
      </c>
      <c r="B4" s="57" t="s">
        <v>1</v>
      </c>
      <c r="C4" s="58"/>
      <c r="D4" s="88" t="s">
        <v>35</v>
      </c>
      <c r="E4" s="60" t="s">
        <v>2</v>
      </c>
      <c r="F4" s="59" t="s">
        <v>2</v>
      </c>
      <c r="G4" s="94"/>
    </row>
    <row r="5" spans="1:7" ht="12.75">
      <c r="A5" s="61">
        <v>1</v>
      </c>
      <c r="B5" s="61" t="s">
        <v>3</v>
      </c>
      <c r="C5" s="62">
        <v>221</v>
      </c>
      <c r="D5" s="63">
        <v>62962.4</v>
      </c>
      <c r="E5" s="64">
        <v>390</v>
      </c>
      <c r="F5" s="63">
        <v>245645</v>
      </c>
      <c r="G5" s="96">
        <f>D5+F5</f>
        <v>308607.4</v>
      </c>
    </row>
    <row r="6" spans="1:7" ht="12.75">
      <c r="A6" s="65">
        <v>2</v>
      </c>
      <c r="B6" s="65" t="s">
        <v>4</v>
      </c>
      <c r="C6" s="62">
        <v>90</v>
      </c>
      <c r="D6" s="63">
        <v>25640.85</v>
      </c>
      <c r="E6" s="66">
        <v>67</v>
      </c>
      <c r="F6" s="63">
        <f aca="true" t="shared" si="0" ref="F6:F15">E6*629.859</f>
        <v>42200.553</v>
      </c>
      <c r="G6" s="97">
        <f aca="true" t="shared" si="1" ref="G6:G18">D6+F6</f>
        <v>67841.40299999999</v>
      </c>
    </row>
    <row r="7" spans="1:7" ht="12.75">
      <c r="A7" s="65">
        <v>3</v>
      </c>
      <c r="B7" s="65" t="s">
        <v>5</v>
      </c>
      <c r="C7" s="62">
        <v>137</v>
      </c>
      <c r="D7" s="63">
        <v>39031.04</v>
      </c>
      <c r="E7" s="66">
        <v>70</v>
      </c>
      <c r="F7" s="63">
        <v>44090.16</v>
      </c>
      <c r="G7" s="97">
        <f t="shared" si="1"/>
        <v>83121.20000000001</v>
      </c>
    </row>
    <row r="8" spans="1:7" ht="12.75">
      <c r="A8" s="65">
        <v>4</v>
      </c>
      <c r="B8" s="65" t="s">
        <v>6</v>
      </c>
      <c r="C8" s="62">
        <v>70</v>
      </c>
      <c r="D8" s="63">
        <v>19942.87</v>
      </c>
      <c r="E8" s="66">
        <v>81.42</v>
      </c>
      <c r="F8" s="63">
        <f t="shared" si="0"/>
        <v>51283.11978</v>
      </c>
      <c r="G8" s="97">
        <f t="shared" si="1"/>
        <v>71225.98978</v>
      </c>
    </row>
    <row r="9" spans="1:7" ht="12.75">
      <c r="A9" s="65">
        <v>5</v>
      </c>
      <c r="B9" s="65" t="s">
        <v>12</v>
      </c>
      <c r="C9" s="91">
        <v>100</v>
      </c>
      <c r="D9" s="63">
        <v>28489.8</v>
      </c>
      <c r="E9" s="66">
        <v>98.56</v>
      </c>
      <c r="F9" s="63">
        <v>62078.8</v>
      </c>
      <c r="G9" s="97">
        <f t="shared" si="1"/>
        <v>90568.6</v>
      </c>
    </row>
    <row r="10" spans="1:7" ht="12.75">
      <c r="A10" s="65">
        <v>6</v>
      </c>
      <c r="B10" s="65" t="s">
        <v>7</v>
      </c>
      <c r="C10" s="62">
        <v>161</v>
      </c>
      <c r="D10" s="63">
        <v>45868.5</v>
      </c>
      <c r="E10" s="66">
        <v>101.42</v>
      </c>
      <c r="F10" s="63">
        <f t="shared" si="0"/>
        <v>63880.29978000001</v>
      </c>
      <c r="G10" s="97">
        <f t="shared" si="1"/>
        <v>109748.79978</v>
      </c>
    </row>
    <row r="11" spans="1:7" ht="12.75">
      <c r="A11" s="65">
        <v>7</v>
      </c>
      <c r="B11" s="65" t="s">
        <v>8</v>
      </c>
      <c r="C11" s="62">
        <v>55</v>
      </c>
      <c r="D11" s="63">
        <v>15669.4</v>
      </c>
      <c r="E11" s="66">
        <v>57.14</v>
      </c>
      <c r="F11" s="63">
        <v>35990.14</v>
      </c>
      <c r="G11" s="97">
        <f t="shared" si="1"/>
        <v>51659.54</v>
      </c>
    </row>
    <row r="12" spans="1:7" ht="12.75">
      <c r="A12" s="65">
        <v>8</v>
      </c>
      <c r="B12" s="65" t="s">
        <v>9</v>
      </c>
      <c r="C12" s="62">
        <v>360</v>
      </c>
      <c r="D12" s="63">
        <v>102563.32</v>
      </c>
      <c r="E12" s="66">
        <v>117.5</v>
      </c>
      <c r="F12" s="63">
        <v>74008.48</v>
      </c>
      <c r="G12" s="97">
        <f t="shared" si="1"/>
        <v>176571.8</v>
      </c>
    </row>
    <row r="13" spans="1:7" ht="12.75">
      <c r="A13" s="65">
        <v>9</v>
      </c>
      <c r="B13" s="65" t="s">
        <v>10</v>
      </c>
      <c r="C13" s="62">
        <v>150</v>
      </c>
      <c r="D13" s="63">
        <v>42734.7</v>
      </c>
      <c r="E13" s="66">
        <v>80</v>
      </c>
      <c r="F13" s="63">
        <f t="shared" si="0"/>
        <v>50388.72</v>
      </c>
      <c r="G13" s="97">
        <f t="shared" si="1"/>
        <v>93123.42</v>
      </c>
    </row>
    <row r="14" spans="1:7" ht="12.75">
      <c r="A14" s="65">
        <v>10</v>
      </c>
      <c r="B14" s="65" t="s">
        <v>13</v>
      </c>
      <c r="C14" s="62">
        <v>345</v>
      </c>
      <c r="D14" s="63">
        <v>98289.7</v>
      </c>
      <c r="E14" s="66">
        <v>196.26</v>
      </c>
      <c r="F14" s="63">
        <v>123616.1</v>
      </c>
      <c r="G14" s="97">
        <f t="shared" si="1"/>
        <v>221905.8</v>
      </c>
    </row>
    <row r="15" spans="1:7" ht="12.75">
      <c r="A15" s="65">
        <v>11</v>
      </c>
      <c r="B15" s="65" t="s">
        <v>11</v>
      </c>
      <c r="C15" s="62">
        <v>288</v>
      </c>
      <c r="D15" s="63">
        <v>81961.2</v>
      </c>
      <c r="E15" s="66">
        <v>122</v>
      </c>
      <c r="F15" s="63">
        <f t="shared" si="0"/>
        <v>76842.79800000001</v>
      </c>
      <c r="G15" s="97">
        <f t="shared" si="1"/>
        <v>158803.99800000002</v>
      </c>
    </row>
    <row r="16" spans="1:7" ht="12.75">
      <c r="A16" s="65">
        <v>12</v>
      </c>
      <c r="B16" s="65" t="s">
        <v>50</v>
      </c>
      <c r="C16" s="62">
        <v>239</v>
      </c>
      <c r="D16" s="63">
        <v>68090.63</v>
      </c>
      <c r="E16" s="66">
        <v>122</v>
      </c>
      <c r="F16" s="63">
        <f>E16*629.859+0.17</f>
        <v>76842.96800000001</v>
      </c>
      <c r="G16" s="97">
        <f t="shared" si="1"/>
        <v>144933.598</v>
      </c>
    </row>
    <row r="17" spans="1:7" ht="13.5" thickBot="1">
      <c r="A17" s="67"/>
      <c r="B17" s="67"/>
      <c r="C17" s="68"/>
      <c r="D17" s="69"/>
      <c r="E17" s="70"/>
      <c r="F17" s="69"/>
      <c r="G17" s="98"/>
    </row>
    <row r="18" spans="1:7" ht="13.5" thickBot="1">
      <c r="A18" s="71"/>
      <c r="B18" s="72" t="s">
        <v>14</v>
      </c>
      <c r="C18" s="73">
        <f>SUM(C5:C17)</f>
        <v>2216</v>
      </c>
      <c r="D18" s="74">
        <v>631244.8</v>
      </c>
      <c r="E18" s="75">
        <f>SUM(E5:E17)</f>
        <v>1503.3</v>
      </c>
      <c r="F18" s="76">
        <v>946867.2</v>
      </c>
      <c r="G18" s="95">
        <f t="shared" si="1"/>
        <v>1578112</v>
      </c>
    </row>
    <row r="19" spans="1:7" ht="12.75">
      <c r="A19" s="77" t="s">
        <v>52</v>
      </c>
      <c r="B19" s="78"/>
      <c r="C19" s="79"/>
      <c r="D19" s="79"/>
      <c r="E19" s="79"/>
      <c r="F19" s="80"/>
      <c r="G19" s="79"/>
    </row>
    <row r="20" spans="1:7" ht="12.75">
      <c r="A20" s="81"/>
      <c r="B20" s="81"/>
      <c r="C20" s="81"/>
      <c r="D20" s="81"/>
      <c r="E20" s="81"/>
      <c r="F20" s="81"/>
      <c r="G20" s="81"/>
    </row>
    <row r="21" spans="1:7" ht="12.75">
      <c r="A21" s="81"/>
      <c r="B21" s="82" t="s">
        <v>41</v>
      </c>
      <c r="C21" s="83">
        <v>631244.8</v>
      </c>
      <c r="D21" s="81"/>
      <c r="E21" s="81"/>
      <c r="F21" s="81"/>
      <c r="G21" s="81"/>
    </row>
    <row r="22" spans="1:7" ht="12.75">
      <c r="A22" s="81"/>
      <c r="B22" s="84" t="s">
        <v>42</v>
      </c>
      <c r="C22" s="85">
        <v>2216</v>
      </c>
      <c r="D22" s="81"/>
      <c r="E22" s="81"/>
      <c r="F22" s="81"/>
      <c r="G22" s="81"/>
    </row>
    <row r="23" spans="1:7" ht="12.75">
      <c r="A23" s="81"/>
      <c r="B23" s="86" t="s">
        <v>43</v>
      </c>
      <c r="C23" s="99">
        <v>284.8981</v>
      </c>
      <c r="D23" s="81"/>
      <c r="E23" s="81"/>
      <c r="F23" s="81"/>
      <c r="G23" s="81"/>
    </row>
    <row r="24" spans="1:7" ht="12.75">
      <c r="A24" s="81"/>
      <c r="B24" s="81"/>
      <c r="C24" s="87"/>
      <c r="D24" s="81"/>
      <c r="E24" s="81"/>
      <c r="F24" s="81"/>
      <c r="G24" s="81"/>
    </row>
    <row r="25" spans="1:7" ht="12.75">
      <c r="A25" s="81"/>
      <c r="B25" s="82" t="s">
        <v>44</v>
      </c>
      <c r="C25" s="83">
        <v>946867.2</v>
      </c>
      <c r="D25" s="81"/>
      <c r="E25" s="81"/>
      <c r="F25" s="81"/>
      <c r="G25" s="81"/>
    </row>
    <row r="26" spans="1:7" ht="12.75">
      <c r="A26" s="81"/>
      <c r="B26" s="84" t="s">
        <v>45</v>
      </c>
      <c r="C26" s="85">
        <v>1503.3</v>
      </c>
      <c r="D26" s="81"/>
      <c r="E26" s="81"/>
      <c r="F26" s="81"/>
      <c r="G26" s="81"/>
    </row>
    <row r="27" spans="1:7" ht="12.75">
      <c r="A27" s="81"/>
      <c r="B27" s="86" t="s">
        <v>46</v>
      </c>
      <c r="C27" s="92">
        <f>C25/C26</f>
        <v>629.8591099580922</v>
      </c>
      <c r="D27" s="81"/>
      <c r="E27" s="81"/>
      <c r="F27" s="81"/>
      <c r="G27" s="81"/>
    </row>
  </sheetData>
  <printOptions/>
  <pageMargins left="0.75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3" sqref="J23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11.28125" style="0" bestFit="1" customWidth="1"/>
    <col min="4" max="4" width="10.57421875" style="0" customWidth="1"/>
    <col min="5" max="5" width="11.57421875" style="0" customWidth="1"/>
    <col min="7" max="7" width="10.140625" style="0" bestFit="1" customWidth="1"/>
    <col min="9" max="9" width="11.00390625" style="0" customWidth="1"/>
    <col min="10" max="10" width="16.28125" style="0" customWidth="1"/>
  </cols>
  <sheetData>
    <row r="1" ht="12.75">
      <c r="A1" t="s">
        <v>26</v>
      </c>
    </row>
    <row r="2" ht="12.75">
      <c r="A2" t="s">
        <v>27</v>
      </c>
    </row>
    <row r="4" spans="1:4" ht="12.75">
      <c r="A4" s="20" t="s">
        <v>30</v>
      </c>
      <c r="B4" s="20"/>
      <c r="C4" s="20"/>
      <c r="D4" s="20"/>
    </row>
    <row r="5" ht="13.5" thickBot="1"/>
    <row r="6" spans="1:10" ht="51">
      <c r="A6" s="4"/>
      <c r="B6" s="4"/>
      <c r="C6" s="3" t="s">
        <v>16</v>
      </c>
      <c r="D6" s="13" t="s">
        <v>18</v>
      </c>
      <c r="E6" s="14" t="s">
        <v>19</v>
      </c>
      <c r="F6" s="38" t="s">
        <v>21</v>
      </c>
      <c r="G6" s="8" t="s">
        <v>22</v>
      </c>
      <c r="H6" s="12" t="s">
        <v>23</v>
      </c>
      <c r="I6" s="35" t="s">
        <v>24</v>
      </c>
      <c r="J6" s="42" t="s">
        <v>34</v>
      </c>
    </row>
    <row r="7" spans="1:10" ht="13.5" thickBot="1">
      <c r="A7" s="5" t="s">
        <v>0</v>
      </c>
      <c r="B7" s="5" t="s">
        <v>1</v>
      </c>
      <c r="C7" s="11" t="s">
        <v>17</v>
      </c>
      <c r="D7" s="11"/>
      <c r="E7" s="11"/>
      <c r="F7" s="18"/>
      <c r="G7" s="11"/>
      <c r="H7" s="11"/>
      <c r="I7" s="36"/>
      <c r="J7" s="43" t="s">
        <v>35</v>
      </c>
    </row>
    <row r="8" spans="1:10" ht="13.5" thickBot="1">
      <c r="A8" s="16">
        <v>0</v>
      </c>
      <c r="B8" s="17">
        <v>1</v>
      </c>
      <c r="C8" s="15">
        <v>2</v>
      </c>
      <c r="D8" s="15">
        <v>3</v>
      </c>
      <c r="E8" s="15">
        <v>4</v>
      </c>
      <c r="F8" s="19" t="s">
        <v>20</v>
      </c>
      <c r="G8" s="15" t="s">
        <v>25</v>
      </c>
      <c r="H8" s="15">
        <v>7</v>
      </c>
      <c r="I8" s="39" t="s">
        <v>47</v>
      </c>
      <c r="J8" s="90" t="s">
        <v>38</v>
      </c>
    </row>
    <row r="9" spans="1:10" ht="12.75">
      <c r="A9" s="2">
        <v>1</v>
      </c>
      <c r="B9" s="30" t="s">
        <v>3</v>
      </c>
      <c r="C9" s="6">
        <v>125</v>
      </c>
      <c r="D9" s="30">
        <v>51</v>
      </c>
      <c r="E9" s="30">
        <v>314</v>
      </c>
      <c r="F9" s="10">
        <v>1</v>
      </c>
      <c r="G9" s="32">
        <f>C9*F9</f>
        <v>125</v>
      </c>
      <c r="H9" s="6">
        <v>96</v>
      </c>
      <c r="I9" s="40">
        <f>G9+H9</f>
        <v>221</v>
      </c>
      <c r="J9" s="34">
        <v>62962.4</v>
      </c>
    </row>
    <row r="10" spans="1:10" ht="12.75">
      <c r="A10" s="1">
        <v>2</v>
      </c>
      <c r="B10" s="29" t="s">
        <v>4</v>
      </c>
      <c r="C10" s="7">
        <v>50</v>
      </c>
      <c r="D10" s="29">
        <v>21</v>
      </c>
      <c r="E10" s="29">
        <v>31</v>
      </c>
      <c r="F10" s="10">
        <v>1</v>
      </c>
      <c r="G10" s="32">
        <f aca="true" t="shared" si="0" ref="G10:G20">C10*F10</f>
        <v>50</v>
      </c>
      <c r="H10" s="7">
        <v>40</v>
      </c>
      <c r="I10" s="40">
        <f aca="true" t="shared" si="1" ref="I10:I21">G10+H10</f>
        <v>90</v>
      </c>
      <c r="J10" s="34">
        <v>25640.85</v>
      </c>
    </row>
    <row r="11" spans="1:10" ht="12.75">
      <c r="A11" s="1">
        <v>3</v>
      </c>
      <c r="B11" s="29" t="s">
        <v>5</v>
      </c>
      <c r="C11" s="7">
        <v>97</v>
      </c>
      <c r="D11" s="29">
        <v>40</v>
      </c>
      <c r="E11" s="29">
        <v>40</v>
      </c>
      <c r="F11" s="10">
        <f aca="true" t="shared" si="2" ref="F11:F20">E11/D11</f>
        <v>1</v>
      </c>
      <c r="G11" s="32">
        <f t="shared" si="0"/>
        <v>97</v>
      </c>
      <c r="H11" s="7">
        <v>40</v>
      </c>
      <c r="I11" s="40">
        <f t="shared" si="1"/>
        <v>137</v>
      </c>
      <c r="J11" s="34">
        <v>39031.04</v>
      </c>
    </row>
    <row r="12" spans="1:10" ht="12.75">
      <c r="A12" s="1">
        <v>4</v>
      </c>
      <c r="B12" s="29" t="s">
        <v>6</v>
      </c>
      <c r="C12" s="7">
        <v>60</v>
      </c>
      <c r="D12" s="29">
        <v>24</v>
      </c>
      <c r="E12" s="29">
        <v>40</v>
      </c>
      <c r="F12" s="25">
        <v>1</v>
      </c>
      <c r="G12" s="32">
        <f t="shared" si="0"/>
        <v>60</v>
      </c>
      <c r="H12" s="7">
        <v>10</v>
      </c>
      <c r="I12" s="40">
        <f t="shared" si="1"/>
        <v>70</v>
      </c>
      <c r="J12" s="34">
        <v>19942.87</v>
      </c>
    </row>
    <row r="13" spans="1:10" ht="12.75">
      <c r="A13" s="1">
        <v>5</v>
      </c>
      <c r="B13" s="29" t="s">
        <v>12</v>
      </c>
      <c r="C13" s="7">
        <v>60</v>
      </c>
      <c r="D13" s="29">
        <v>24</v>
      </c>
      <c r="E13" s="29">
        <v>42</v>
      </c>
      <c r="F13" s="10">
        <v>1</v>
      </c>
      <c r="G13" s="32">
        <f t="shared" si="0"/>
        <v>60</v>
      </c>
      <c r="H13" s="7">
        <v>40</v>
      </c>
      <c r="I13" s="40">
        <f t="shared" si="1"/>
        <v>100</v>
      </c>
      <c r="J13" s="34">
        <v>28489.8</v>
      </c>
    </row>
    <row r="14" spans="1:10" ht="12.75">
      <c r="A14" s="1">
        <v>6</v>
      </c>
      <c r="B14" s="29" t="s">
        <v>7</v>
      </c>
      <c r="C14" s="7">
        <v>308</v>
      </c>
      <c r="D14" s="29">
        <v>112</v>
      </c>
      <c r="E14" s="29">
        <v>44</v>
      </c>
      <c r="F14" s="26">
        <f t="shared" si="2"/>
        <v>0.39285714285714285</v>
      </c>
      <c r="G14" s="32">
        <f t="shared" si="0"/>
        <v>121</v>
      </c>
      <c r="H14" s="7">
        <v>40</v>
      </c>
      <c r="I14" s="40">
        <f t="shared" si="1"/>
        <v>161</v>
      </c>
      <c r="J14" s="34">
        <v>45868.5</v>
      </c>
    </row>
    <row r="15" spans="1:10" ht="12.75">
      <c r="A15" s="1">
        <v>7</v>
      </c>
      <c r="B15" s="29" t="s">
        <v>8</v>
      </c>
      <c r="C15" s="7">
        <v>190</v>
      </c>
      <c r="D15" s="29">
        <v>76</v>
      </c>
      <c r="E15" s="29">
        <v>22</v>
      </c>
      <c r="F15" s="26">
        <f t="shared" si="2"/>
        <v>0.2894736842105263</v>
      </c>
      <c r="G15" s="32">
        <f t="shared" si="0"/>
        <v>55</v>
      </c>
      <c r="H15" s="7">
        <v>0</v>
      </c>
      <c r="I15" s="40">
        <f t="shared" si="1"/>
        <v>55</v>
      </c>
      <c r="J15" s="34">
        <f>I15*284.8981</f>
        <v>15669.3955</v>
      </c>
    </row>
    <row r="16" spans="1:10" ht="12.75">
      <c r="A16" s="1">
        <v>8</v>
      </c>
      <c r="B16" s="29" t="s">
        <v>9</v>
      </c>
      <c r="C16" s="7">
        <v>240</v>
      </c>
      <c r="D16" s="29">
        <v>63</v>
      </c>
      <c r="E16" s="29">
        <v>64</v>
      </c>
      <c r="F16" s="25">
        <v>1</v>
      </c>
      <c r="G16" s="32">
        <f t="shared" si="0"/>
        <v>240</v>
      </c>
      <c r="H16" s="7">
        <v>120</v>
      </c>
      <c r="I16" s="40">
        <f t="shared" si="1"/>
        <v>360</v>
      </c>
      <c r="J16" s="34">
        <f>I16*284.8981</f>
        <v>102563.316</v>
      </c>
    </row>
    <row r="17" spans="1:10" ht="12.75">
      <c r="A17" s="1">
        <v>9</v>
      </c>
      <c r="B17" s="29" t="s">
        <v>10</v>
      </c>
      <c r="C17" s="7">
        <v>110</v>
      </c>
      <c r="D17" s="29">
        <v>40</v>
      </c>
      <c r="E17" s="29">
        <v>40</v>
      </c>
      <c r="F17" s="25">
        <v>1</v>
      </c>
      <c r="G17" s="32">
        <f t="shared" si="0"/>
        <v>110</v>
      </c>
      <c r="H17" s="7">
        <v>40</v>
      </c>
      <c r="I17" s="40">
        <f t="shared" si="1"/>
        <v>150</v>
      </c>
      <c r="J17" s="34">
        <v>42734.7</v>
      </c>
    </row>
    <row r="18" spans="1:10" ht="12.75">
      <c r="A18" s="1">
        <v>10</v>
      </c>
      <c r="B18" s="29" t="s">
        <v>13</v>
      </c>
      <c r="C18" s="7">
        <v>245</v>
      </c>
      <c r="D18" s="29">
        <v>90</v>
      </c>
      <c r="E18" s="29">
        <v>94</v>
      </c>
      <c r="F18" s="10">
        <v>1</v>
      </c>
      <c r="G18" s="32">
        <f t="shared" si="0"/>
        <v>245</v>
      </c>
      <c r="H18" s="7">
        <v>100</v>
      </c>
      <c r="I18" s="40">
        <f t="shared" si="1"/>
        <v>345</v>
      </c>
      <c r="J18" s="34">
        <v>98289.7</v>
      </c>
    </row>
    <row r="19" spans="1:10" ht="12.75">
      <c r="A19" s="1">
        <v>11</v>
      </c>
      <c r="B19" s="29" t="s">
        <v>11</v>
      </c>
      <c r="C19" s="7">
        <v>524</v>
      </c>
      <c r="D19" s="29">
        <v>153</v>
      </c>
      <c r="E19" s="7">
        <v>84</v>
      </c>
      <c r="F19" s="26">
        <f t="shared" si="2"/>
        <v>0.5490196078431373</v>
      </c>
      <c r="G19" s="33">
        <f t="shared" si="0"/>
        <v>287.6862745098039</v>
      </c>
      <c r="H19" s="7">
        <v>0</v>
      </c>
      <c r="I19" s="40">
        <f>G19+H19</f>
        <v>287.6862745098039</v>
      </c>
      <c r="J19" s="34">
        <v>81961.2</v>
      </c>
    </row>
    <row r="20" spans="1:10" ht="12.75">
      <c r="A20" s="1">
        <v>12</v>
      </c>
      <c r="B20" s="29" t="s">
        <v>48</v>
      </c>
      <c r="C20" s="7">
        <v>205</v>
      </c>
      <c r="D20" s="29">
        <v>51</v>
      </c>
      <c r="E20" s="29">
        <v>42</v>
      </c>
      <c r="F20" s="26">
        <f t="shared" si="2"/>
        <v>0.8235294117647058</v>
      </c>
      <c r="G20" s="32">
        <f t="shared" si="0"/>
        <v>168.8235294117647</v>
      </c>
      <c r="H20" s="7">
        <v>70</v>
      </c>
      <c r="I20" s="40">
        <v>239</v>
      </c>
      <c r="J20" s="34">
        <v>68090.63</v>
      </c>
    </row>
    <row r="21" spans="1:10" ht="12.75">
      <c r="A21" s="1">
        <v>13</v>
      </c>
      <c r="B21" s="29"/>
      <c r="C21" s="7"/>
      <c r="D21" s="7"/>
      <c r="E21" s="1"/>
      <c r="F21" s="25"/>
      <c r="G21" s="32"/>
      <c r="H21" s="7"/>
      <c r="I21" s="40">
        <f t="shared" si="1"/>
        <v>0</v>
      </c>
      <c r="J21" s="31"/>
    </row>
    <row r="22" spans="1:10" ht="12.75">
      <c r="A22" s="1"/>
      <c r="B22" s="9" t="s">
        <v>14</v>
      </c>
      <c r="C22" s="23">
        <f>SUM(C9:C20)</f>
        <v>2214</v>
      </c>
      <c r="D22" s="1"/>
      <c r="E22" s="1"/>
      <c r="F22" s="24" t="s">
        <v>15</v>
      </c>
      <c r="G22" s="23">
        <f>SUM(G9:G21)</f>
        <v>1619.5098039215686</v>
      </c>
      <c r="H22" s="7">
        <f>SUM(H9:H20)</f>
        <v>596</v>
      </c>
      <c r="I22" s="41">
        <f>SUM(I9:I21)</f>
        <v>2215.686274509804</v>
      </c>
      <c r="J22" s="23">
        <v>631244.8</v>
      </c>
    </row>
    <row r="24" spans="1:3" ht="12.75">
      <c r="A24" s="44">
        <v>0.4</v>
      </c>
      <c r="B24" s="20" t="s">
        <v>36</v>
      </c>
      <c r="C24" s="46">
        <v>631244.8</v>
      </c>
    </row>
    <row r="25" spans="2:3" ht="12.75">
      <c r="B25" t="s">
        <v>37</v>
      </c>
      <c r="C25" s="47">
        <f>C24/I22</f>
        <v>284.89809557522125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31" sqref="E31"/>
    </sheetView>
  </sheetViews>
  <sheetFormatPr defaultColWidth="9.140625" defaultRowHeight="12.75"/>
  <cols>
    <col min="1" max="1" width="6.421875" style="0" customWidth="1"/>
    <col min="2" max="2" width="30.140625" style="0" customWidth="1"/>
    <col min="3" max="4" width="16.28125" style="0" customWidth="1"/>
  </cols>
  <sheetData>
    <row r="1" ht="12.75">
      <c r="A1" t="s">
        <v>29</v>
      </c>
    </row>
    <row r="3" ht="12.75">
      <c r="A3" t="s">
        <v>27</v>
      </c>
    </row>
    <row r="5" spans="1:2" ht="12.75">
      <c r="A5" s="20" t="s">
        <v>31</v>
      </c>
      <c r="B5" s="20"/>
    </row>
    <row r="6" ht="13.5" thickBot="1"/>
    <row r="7" spans="1:4" ht="12.75">
      <c r="A7" s="4"/>
      <c r="B7" s="4"/>
      <c r="C7" s="4" t="s">
        <v>28</v>
      </c>
      <c r="D7" s="42" t="s">
        <v>32</v>
      </c>
    </row>
    <row r="8" spans="1:4" ht="13.5" thickBot="1">
      <c r="A8" s="22" t="s">
        <v>0</v>
      </c>
      <c r="B8" s="22" t="s">
        <v>1</v>
      </c>
      <c r="C8" s="21" t="s">
        <v>2</v>
      </c>
      <c r="D8" s="50" t="s">
        <v>2</v>
      </c>
    </row>
    <row r="9" spans="1:4" ht="13.5" thickBot="1">
      <c r="A9" s="16">
        <v>0</v>
      </c>
      <c r="B9" s="17">
        <v>1</v>
      </c>
      <c r="C9" s="15">
        <v>2</v>
      </c>
      <c r="D9" s="37">
        <v>3</v>
      </c>
    </row>
    <row r="10" spans="1:4" ht="12.75">
      <c r="A10" s="2">
        <v>1</v>
      </c>
      <c r="B10" s="6" t="s">
        <v>3</v>
      </c>
      <c r="C10" s="6">
        <v>390</v>
      </c>
      <c r="D10" s="51">
        <v>245645</v>
      </c>
    </row>
    <row r="11" spans="1:4" ht="12.75">
      <c r="A11" s="1">
        <v>2</v>
      </c>
      <c r="B11" s="7" t="s">
        <v>4</v>
      </c>
      <c r="C11" s="7">
        <v>67</v>
      </c>
      <c r="D11" s="51">
        <v>42200.55</v>
      </c>
    </row>
    <row r="12" spans="1:4" ht="12.75">
      <c r="A12" s="1">
        <v>3</v>
      </c>
      <c r="B12" s="7" t="s">
        <v>5</v>
      </c>
      <c r="C12" s="7">
        <v>70</v>
      </c>
      <c r="D12" s="51">
        <v>44090.16</v>
      </c>
    </row>
    <row r="13" spans="1:4" ht="12.75">
      <c r="A13" s="2">
        <v>4</v>
      </c>
      <c r="B13" s="7" t="s">
        <v>6</v>
      </c>
      <c r="C13" s="7">
        <v>81.42</v>
      </c>
      <c r="D13" s="51">
        <f aca="true" t="shared" si="0" ref="D11:D21">C13*629.859</f>
        <v>51283.11978</v>
      </c>
    </row>
    <row r="14" spans="1:4" ht="12.75">
      <c r="A14" s="1">
        <v>5</v>
      </c>
      <c r="B14" s="7" t="s">
        <v>12</v>
      </c>
      <c r="C14" s="7">
        <v>98.56</v>
      </c>
      <c r="D14" s="51">
        <v>62078.8</v>
      </c>
    </row>
    <row r="15" spans="1:4" ht="12.75">
      <c r="A15" s="1">
        <v>6</v>
      </c>
      <c r="B15" s="7" t="s">
        <v>7</v>
      </c>
      <c r="C15" s="7">
        <v>101.42</v>
      </c>
      <c r="D15" s="51">
        <f t="shared" si="0"/>
        <v>63880.29978000001</v>
      </c>
    </row>
    <row r="16" spans="1:4" ht="12.75">
      <c r="A16" s="2">
        <v>7</v>
      </c>
      <c r="B16" s="7" t="s">
        <v>8</v>
      </c>
      <c r="C16" s="7">
        <v>57.14</v>
      </c>
      <c r="D16" s="51">
        <f t="shared" si="0"/>
        <v>35990.143260000004</v>
      </c>
    </row>
    <row r="17" spans="1:4" ht="12.75">
      <c r="A17" s="1">
        <v>8</v>
      </c>
      <c r="B17" s="7" t="s">
        <v>9</v>
      </c>
      <c r="C17" s="7">
        <v>117.5</v>
      </c>
      <c r="D17" s="51">
        <v>74008.48</v>
      </c>
    </row>
    <row r="18" spans="1:4" ht="12.75">
      <c r="A18" s="1">
        <v>9</v>
      </c>
      <c r="B18" s="7" t="s">
        <v>10</v>
      </c>
      <c r="C18" s="7">
        <v>80</v>
      </c>
      <c r="D18" s="51">
        <f t="shared" si="0"/>
        <v>50388.72</v>
      </c>
    </row>
    <row r="19" spans="1:4" ht="12.75">
      <c r="A19" s="2">
        <v>10</v>
      </c>
      <c r="B19" s="7" t="s">
        <v>13</v>
      </c>
      <c r="C19" s="7">
        <v>196.26</v>
      </c>
      <c r="D19" s="51">
        <v>123616.1</v>
      </c>
    </row>
    <row r="20" spans="1:4" ht="12.75">
      <c r="A20" s="1">
        <v>11</v>
      </c>
      <c r="B20" s="7" t="s">
        <v>11</v>
      </c>
      <c r="C20" s="7">
        <v>122</v>
      </c>
      <c r="D20" s="51">
        <f t="shared" si="0"/>
        <v>76842.79800000001</v>
      </c>
    </row>
    <row r="21" spans="1:4" ht="12.75">
      <c r="A21" s="1">
        <v>12</v>
      </c>
      <c r="B21" s="7" t="s">
        <v>49</v>
      </c>
      <c r="C21" s="7">
        <v>122</v>
      </c>
      <c r="D21" s="51">
        <v>76842.97</v>
      </c>
    </row>
    <row r="22" spans="1:4" ht="12.75">
      <c r="A22" s="2"/>
      <c r="B22" s="7"/>
      <c r="C22" s="7"/>
      <c r="D22" s="51">
        <f>C22*763.3282</f>
        <v>0</v>
      </c>
    </row>
    <row r="23" spans="1:4" ht="12.75">
      <c r="A23" s="1"/>
      <c r="B23" s="9" t="s">
        <v>14</v>
      </c>
      <c r="C23" s="23">
        <f>SUM(C10:C22)</f>
        <v>1503.3</v>
      </c>
      <c r="D23" s="49">
        <v>946867.2</v>
      </c>
    </row>
    <row r="25" spans="1:3" ht="12.75">
      <c r="A25" s="28">
        <v>0.6</v>
      </c>
      <c r="B25" s="45" t="s">
        <v>33</v>
      </c>
      <c r="C25" s="46">
        <v>946867.2</v>
      </c>
    </row>
    <row r="26" spans="2:3" ht="12.75">
      <c r="B26" s="45" t="s">
        <v>39</v>
      </c>
      <c r="C26" s="48">
        <f>C25/C23</f>
        <v>629.8591099580922</v>
      </c>
    </row>
    <row r="28" ht="12.75">
      <c r="C28" s="27"/>
    </row>
    <row r="29" ht="12.75">
      <c r="C29" s="5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MARIKA</cp:lastModifiedBy>
  <cp:lastPrinted>2015-05-08T15:22:01Z</cp:lastPrinted>
  <dcterms:created xsi:type="dcterms:W3CDTF">1996-10-14T23:33:28Z</dcterms:created>
  <dcterms:modified xsi:type="dcterms:W3CDTF">2015-05-21T11:20:24Z</dcterms:modified>
  <cp:category/>
  <cp:version/>
  <cp:contentType/>
  <cp:contentStatus/>
</cp:coreProperties>
</file>